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\Desktop\ARTÍCULO 8\2021\ARTÍCULO 8, DIRECCIÓN DE CULTURA, ENERO 2021\Fracción VI\Inciso h\"/>
    </mc:Choice>
  </mc:AlternateContent>
  <bookViews>
    <workbookView xWindow="0" yWindow="0" windowWidth="20490" windowHeight="5055"/>
  </bookViews>
  <sheets>
    <sheet name="Hoja1" sheetId="1" r:id="rId1"/>
  </sheets>
  <externalReferences>
    <externalReference r:id="rId2"/>
  </externalReferences>
  <definedNames>
    <definedName name="Año_Calendario">Hoja1!$N$2</definedName>
    <definedName name="DíasDeTareas">[1]Enero!$L$4:$L$38</definedName>
    <definedName name="JanSun1">DATE(Año_Calendario,1,1)-WEEKDAY(DATE(Año_Calendario,1,1))+1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<sst xmlns="http://schemas.openxmlformats.org/spreadsheetml/2006/main" count="44" uniqueCount="27">
  <si>
    <t>ENERO</t>
  </si>
  <si>
    <t>TAREAS</t>
  </si>
  <si>
    <t>L</t>
  </si>
  <si>
    <t>M</t>
  </si>
  <si>
    <t>X</t>
  </si>
  <si>
    <t>J</t>
  </si>
  <si>
    <t>V</t>
  </si>
  <si>
    <t>S</t>
  </si>
  <si>
    <t>D</t>
  </si>
  <si>
    <t>LUN</t>
  </si>
  <si>
    <t xml:space="preserve">Resolver pendientes en oficina (Casa de la Cultura) </t>
  </si>
  <si>
    <t>Resolver pendientes de la oficina (Trabajo desde casa debido a la contingencia ocasionada por el covid-19)</t>
  </si>
  <si>
    <t>MAR</t>
  </si>
  <si>
    <t>HORARIO SEMANAL</t>
  </si>
  <si>
    <t xml:space="preserve">Resolver pendientes en Presidencia </t>
  </si>
  <si>
    <t>MIÉ</t>
  </si>
  <si>
    <t>JUE</t>
  </si>
  <si>
    <t>VIE</t>
  </si>
  <si>
    <t>Resolver pendientes en oficina (Casa de la Cultura), Caravana por el Festejo del Día de Reyes</t>
  </si>
  <si>
    <t>Resolver pendientes en oficina (Casa de la Cultura)</t>
  </si>
  <si>
    <t xml:space="preserve">Salida a Guadalajara a Secretaría de Cultura a entregar documentos sobre los Talleres Artísticos </t>
  </si>
  <si>
    <t xml:space="preserve">Salida a Guadalajara a Secretaría de Cultura a entrega y firma de documentos </t>
  </si>
  <si>
    <t xml:space="preserve">Día ihábil </t>
  </si>
  <si>
    <t xml:space="preserve">Nota: as actividades frecuentes de la Dirección de Cultura son la organización de eventos culturales, el seguimiento a los Talleres Artísticos, a la Escuela de Música, las clases de Canto, recibir y entregar oficios varios. </t>
  </si>
  <si>
    <t xml:space="preserve">Resolver pendientes en presidencia </t>
  </si>
  <si>
    <t>SÁB.</t>
  </si>
  <si>
    <t>DOM.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</si>
</sst>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0" x14ac:knownFonts="1">
    <font>
      <sz val="11"/>
      <color theme="1"/>
      <name val="Calibri"/>
      <family val="2"/>
      <scheme val="minor"/>
    </font>
    <font>
      <b/>
      <sz val="24"/>
      <color theme="4"/>
      <name val="Calibri Light"/>
      <family val="2"/>
      <scheme val="major"/>
    </font>
    <font>
      <b/>
      <sz val="17"/>
      <color theme="4"/>
      <name val="Calibri Light"/>
      <family val="2"/>
      <scheme val="major"/>
    </font>
    <font>
      <b/>
      <sz val="17"/>
      <color theme="4"/>
      <name val="Calibri"/>
      <family val="4"/>
      <scheme val="minor"/>
    </font>
    <font>
      <sz val="10"/>
      <color theme="1"/>
      <name val="Calibri Light"/>
      <family val="2"/>
      <scheme val="major"/>
    </font>
    <font>
      <sz val="10.5"/>
      <color theme="1" tint="0.249977111117893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4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color theme="4"/>
      <name val="Calibri"/>
      <family val="2"/>
      <scheme val="minor"/>
    </font>
    <font>
      <u/>
      <sz val="10"/>
      <color theme="1" tint="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 Light"/>
      <family val="2"/>
      <scheme val="major"/>
    </font>
    <font>
      <b/>
      <sz val="8.5"/>
      <color rgb="FFFF0000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2065187536243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4" tint="0.79995117038483843"/>
      </right>
      <top style="thin">
        <color theme="5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ont="1"/>
    <xf numFmtId="0" fontId="0" fillId="0" borderId="1" xfId="0" applyFont="1" applyBorder="1"/>
    <xf numFmtId="0" fontId="1" fillId="0" borderId="2" xfId="0" applyFont="1" applyFill="1" applyBorder="1" applyAlignment="1">
      <alignment horizontal="center" vertical="center" textRotation="90"/>
    </xf>
    <xf numFmtId="0" fontId="0" fillId="0" borderId="3" xfId="0" applyFont="1" applyBorder="1"/>
    <xf numFmtId="0" fontId="0" fillId="0" borderId="4" xfId="0" applyFont="1" applyBorder="1"/>
    <xf numFmtId="0" fontId="2" fillId="0" borderId="5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3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0" fillId="0" borderId="9" xfId="0" applyFont="1" applyBorder="1"/>
    <xf numFmtId="0" fontId="2" fillId="0" borderId="10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2"/>
    </xf>
    <xf numFmtId="0" fontId="3" fillId="0" borderId="12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textRotation="90"/>
    </xf>
    <xf numFmtId="0" fontId="9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8" fillId="0" borderId="16" xfId="0" applyFont="1" applyBorder="1" applyAlignment="1">
      <alignment horizontal="right" vertical="center" textRotation="90"/>
    </xf>
    <xf numFmtId="0" fontId="9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8" fillId="0" borderId="0" xfId="0" applyFont="1" applyBorder="1" applyAlignment="1">
      <alignment horizontal="right" vertical="center" textRotation="90"/>
    </xf>
    <xf numFmtId="164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9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" fillId="0" borderId="21" xfId="0" applyFont="1" applyFill="1" applyBorder="1" applyAlignment="1">
      <alignment horizontal="center" vertical="center" textRotation="90"/>
    </xf>
    <xf numFmtId="164" fontId="11" fillId="0" borderId="22" xfId="0" applyNumberFormat="1" applyFont="1" applyFill="1" applyBorder="1" applyAlignment="1">
      <alignment horizontal="left" vertical="center" wrapText="1" indent="1"/>
    </xf>
    <xf numFmtId="0" fontId="0" fillId="0" borderId="23" xfId="0" applyFont="1" applyBorder="1"/>
    <xf numFmtId="0" fontId="8" fillId="0" borderId="24" xfId="0" applyFont="1" applyBorder="1" applyAlignment="1">
      <alignment horizontal="right" vertical="center" textRotation="90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3" fillId="0" borderId="18" xfId="0" applyFont="1" applyBorder="1" applyAlignment="1">
      <alignment horizontal="left"/>
    </xf>
    <xf numFmtId="0" fontId="14" fillId="4" borderId="27" xfId="0" applyFont="1" applyFill="1" applyBorder="1" applyAlignment="1">
      <alignment horizontal="left" indent="1"/>
    </xf>
    <xf numFmtId="0" fontId="14" fillId="4" borderId="28" xfId="0" applyFont="1" applyFill="1" applyBorder="1" applyAlignment="1">
      <alignment horizontal="left" indent="1"/>
    </xf>
    <xf numFmtId="0" fontId="14" fillId="4" borderId="29" xfId="0" applyFont="1" applyFill="1" applyBorder="1" applyAlignment="1">
      <alignment horizontal="left" indent="1"/>
    </xf>
    <xf numFmtId="0" fontId="14" fillId="4" borderId="9" xfId="0" applyFont="1" applyFill="1" applyBorder="1" applyAlignment="1">
      <alignment horizontal="left" indent="1"/>
    </xf>
    <xf numFmtId="49" fontId="15" fillId="5" borderId="27" xfId="0" applyNumberFormat="1" applyFont="1" applyFill="1" applyBorder="1" applyAlignment="1">
      <alignment horizontal="left" indent="1"/>
    </xf>
    <xf numFmtId="49" fontId="15" fillId="5" borderId="28" xfId="0" applyNumberFormat="1" applyFont="1" applyFill="1" applyBorder="1" applyAlignment="1">
      <alignment horizontal="left" indent="1"/>
    </xf>
    <xf numFmtId="49" fontId="15" fillId="5" borderId="29" xfId="0" applyNumberFormat="1" applyFont="1" applyFill="1" applyBorder="1" applyAlignment="1">
      <alignment horizontal="left" indent="1"/>
    </xf>
    <xf numFmtId="49" fontId="15" fillId="5" borderId="9" xfId="0" applyNumberFormat="1" applyFont="1" applyFill="1" applyBorder="1" applyAlignment="1">
      <alignment horizontal="left" indent="1"/>
    </xf>
    <xf numFmtId="0" fontId="16" fillId="5" borderId="30" xfId="0" applyFont="1" applyFill="1" applyBorder="1" applyAlignment="1">
      <alignment horizontal="left" vertical="top" indent="1"/>
    </xf>
    <xf numFmtId="0" fontId="16" fillId="5" borderId="31" xfId="0" applyFont="1" applyFill="1" applyBorder="1" applyAlignment="1">
      <alignment horizontal="left" vertical="top" indent="1"/>
    </xf>
    <xf numFmtId="0" fontId="16" fillId="5" borderId="32" xfId="0" applyFont="1" applyFill="1" applyBorder="1" applyAlignment="1">
      <alignment horizontal="left" vertical="top" indent="1"/>
    </xf>
    <xf numFmtId="164" fontId="16" fillId="5" borderId="31" xfId="0" applyNumberFormat="1" applyFont="1" applyFill="1" applyBorder="1" applyAlignment="1">
      <alignment horizontal="left" vertical="top" indent="1"/>
    </xf>
    <xf numFmtId="164" fontId="16" fillId="5" borderId="33" xfId="0" applyNumberFormat="1" applyFont="1" applyFill="1" applyBorder="1" applyAlignment="1">
      <alignment horizontal="left" vertical="top" indent="1"/>
    </xf>
    <xf numFmtId="0" fontId="9" fillId="0" borderId="34" xfId="0" applyFont="1" applyBorder="1" applyAlignment="1">
      <alignment horizontal="right" vertical="center"/>
    </xf>
    <xf numFmtId="0" fontId="9" fillId="0" borderId="34" xfId="0" applyFont="1" applyBorder="1" applyAlignment="1">
      <alignment horizontal="center"/>
    </xf>
    <xf numFmtId="49" fontId="15" fillId="5" borderId="28" xfId="0" applyNumberFormat="1" applyFont="1" applyFill="1" applyBorder="1" applyAlignment="1">
      <alignment horizontal="left" vertical="center" indent="1"/>
    </xf>
    <xf numFmtId="49" fontId="15" fillId="5" borderId="9" xfId="0" applyNumberFormat="1" applyFont="1" applyFill="1" applyBorder="1" applyAlignment="1">
      <alignment horizontal="left" vertical="center" indent="1"/>
    </xf>
    <xf numFmtId="0" fontId="8" fillId="0" borderId="24" xfId="0" applyFont="1" applyBorder="1" applyAlignment="1">
      <alignment vertical="center" textRotation="90"/>
    </xf>
    <xf numFmtId="0" fontId="8" fillId="0" borderId="16" xfId="0" applyFont="1" applyBorder="1" applyAlignment="1">
      <alignment vertical="center" textRotation="90"/>
    </xf>
    <xf numFmtId="49" fontId="15" fillId="5" borderId="35" xfId="0" applyNumberFormat="1" applyFont="1" applyFill="1" applyBorder="1" applyAlignment="1">
      <alignment horizontal="left" indent="1"/>
    </xf>
    <xf numFmtId="49" fontId="15" fillId="5" borderId="36" xfId="0" applyNumberFormat="1" applyFont="1" applyFill="1" applyBorder="1" applyAlignment="1">
      <alignment horizontal="left" indent="1"/>
    </xf>
    <xf numFmtId="49" fontId="15" fillId="5" borderId="37" xfId="0" applyNumberFormat="1" applyFont="1" applyFill="1" applyBorder="1" applyAlignment="1">
      <alignment horizontal="left" indent="1"/>
    </xf>
    <xf numFmtId="49" fontId="15" fillId="5" borderId="38" xfId="0" applyNumberFormat="1" applyFont="1" applyFill="1" applyBorder="1" applyAlignment="1">
      <alignment horizontal="left" indent="1"/>
    </xf>
    <xf numFmtId="0" fontId="17" fillId="5" borderId="31" xfId="0" applyFont="1" applyFill="1" applyBorder="1" applyAlignment="1">
      <alignment horizontal="left" vertical="top" indent="1"/>
    </xf>
    <xf numFmtId="0" fontId="17" fillId="5" borderId="33" xfId="0" applyFont="1" applyFill="1" applyBorder="1" applyAlignment="1">
      <alignment horizontal="left" vertical="top" indent="1"/>
    </xf>
    <xf numFmtId="0" fontId="16" fillId="5" borderId="27" xfId="0" applyFont="1" applyFill="1" applyBorder="1" applyAlignment="1">
      <alignment horizontal="left" vertical="top" indent="1"/>
    </xf>
    <xf numFmtId="0" fontId="16" fillId="5" borderId="28" xfId="0" applyFont="1" applyFill="1" applyBorder="1" applyAlignment="1">
      <alignment horizontal="left" vertical="top" indent="1"/>
    </xf>
    <xf numFmtId="0" fontId="16" fillId="5" borderId="29" xfId="0" applyFont="1" applyFill="1" applyBorder="1" applyAlignment="1">
      <alignment horizontal="left" vertical="top" indent="1"/>
    </xf>
    <xf numFmtId="164" fontId="16" fillId="5" borderId="28" xfId="0" applyNumberFormat="1" applyFont="1" applyFill="1" applyBorder="1" applyAlignment="1">
      <alignment horizontal="left" vertical="top" indent="1"/>
    </xf>
    <xf numFmtId="164" fontId="16" fillId="5" borderId="9" xfId="0" applyNumberFormat="1" applyFont="1" applyFill="1" applyBorder="1" applyAlignment="1">
      <alignment horizontal="left" vertical="top" indent="1"/>
    </xf>
    <xf numFmtId="0" fontId="16" fillId="5" borderId="33" xfId="0" applyFont="1" applyFill="1" applyBorder="1" applyAlignment="1">
      <alignment horizontal="left" vertical="top" indent="1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6" fillId="5" borderId="8" xfId="0" applyFont="1" applyFill="1" applyBorder="1" applyAlignment="1">
      <alignment horizontal="left" vertical="top" indent="1"/>
    </xf>
    <xf numFmtId="0" fontId="16" fillId="5" borderId="0" xfId="0" applyFont="1" applyFill="1" applyBorder="1" applyAlignment="1">
      <alignment horizontal="left" vertical="top" indent="1"/>
    </xf>
    <xf numFmtId="0" fontId="16" fillId="5" borderId="9" xfId="0" applyFont="1" applyFill="1" applyBorder="1" applyAlignment="1">
      <alignment horizontal="left" vertical="top" indent="1"/>
    </xf>
    <xf numFmtId="49" fontId="18" fillId="5" borderId="39" xfId="0" applyNumberFormat="1" applyFont="1" applyFill="1" applyBorder="1" applyAlignment="1">
      <alignment horizontal="center" vertical="top" wrapText="1"/>
    </xf>
    <xf numFmtId="49" fontId="18" fillId="5" borderId="40" xfId="0" applyNumberFormat="1" applyFont="1" applyFill="1" applyBorder="1" applyAlignment="1">
      <alignment horizontal="center" vertical="top" wrapText="1"/>
    </xf>
    <xf numFmtId="49" fontId="18" fillId="5" borderId="38" xfId="0" applyNumberFormat="1" applyFont="1" applyFill="1" applyBorder="1" applyAlignment="1">
      <alignment horizontal="center" vertical="top" wrapText="1"/>
    </xf>
    <xf numFmtId="49" fontId="18" fillId="5" borderId="8" xfId="0" applyNumberFormat="1" applyFont="1" applyFill="1" applyBorder="1" applyAlignment="1">
      <alignment horizontal="center" vertical="top" wrapText="1"/>
    </xf>
    <xf numFmtId="49" fontId="18" fillId="5" borderId="0" xfId="0" applyNumberFormat="1" applyFont="1" applyFill="1" applyBorder="1" applyAlignment="1">
      <alignment horizontal="center" vertical="top" wrapText="1"/>
    </xf>
    <xf numFmtId="49" fontId="18" fillId="5" borderId="9" xfId="0" applyNumberFormat="1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right" vertical="center" textRotation="90"/>
    </xf>
    <xf numFmtId="49" fontId="18" fillId="5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10" fillId="0" borderId="41" xfId="0" applyFont="1" applyBorder="1" applyAlignment="1">
      <alignment horizontal="left"/>
    </xf>
    <xf numFmtId="0" fontId="10" fillId="0" borderId="42" xfId="0" applyFont="1" applyBorder="1" applyAlignment="1">
      <alignment horizontal="left"/>
    </xf>
    <xf numFmtId="164" fontId="19" fillId="0" borderId="19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0" fontId="9" fillId="0" borderId="0" xfId="0" applyFont="1"/>
    <xf numFmtId="164" fontId="10" fillId="0" borderId="19" xfId="0" applyNumberFormat="1" applyFont="1" applyFill="1" applyBorder="1" applyAlignment="1">
      <alignment horizontal="left"/>
    </xf>
    <xf numFmtId="164" fontId="10" fillId="0" borderId="20" xfId="0" applyNumberFormat="1" applyFont="1" applyFill="1" applyBorder="1" applyAlignment="1">
      <alignment horizontal="left"/>
    </xf>
  </cellXfs>
  <cellStyles count="1">
    <cellStyle name="Normal" xfId="0" builtinId="0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AGENDA%20DIARIA\2021\AGENDA%20CULTUR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4">
          <cell r="L4">
            <v>4</v>
          </cell>
        </row>
        <row r="5">
          <cell r="L5">
            <v>11</v>
          </cell>
        </row>
        <row r="6">
          <cell r="L6">
            <v>18</v>
          </cell>
        </row>
        <row r="7">
          <cell r="L7">
            <v>25</v>
          </cell>
        </row>
        <row r="10">
          <cell r="L10">
            <v>5</v>
          </cell>
        </row>
        <row r="11">
          <cell r="L11">
            <v>12</v>
          </cell>
        </row>
        <row r="12">
          <cell r="L12">
            <v>19</v>
          </cell>
        </row>
        <row r="13">
          <cell r="L13">
            <v>26</v>
          </cell>
        </row>
        <row r="16">
          <cell r="L16">
            <v>6</v>
          </cell>
        </row>
        <row r="17">
          <cell r="L17">
            <v>13</v>
          </cell>
        </row>
        <row r="18">
          <cell r="L18">
            <v>20</v>
          </cell>
        </row>
        <row r="19">
          <cell r="L19">
            <v>27</v>
          </cell>
        </row>
        <row r="22">
          <cell r="L22">
            <v>7</v>
          </cell>
        </row>
        <row r="23">
          <cell r="L23">
            <v>14</v>
          </cell>
        </row>
        <row r="24">
          <cell r="L24">
            <v>21</v>
          </cell>
        </row>
        <row r="25">
          <cell r="L25">
            <v>28</v>
          </cell>
        </row>
        <row r="29">
          <cell r="L29">
            <v>1</v>
          </cell>
        </row>
        <row r="30">
          <cell r="L30">
            <v>8</v>
          </cell>
        </row>
        <row r="31">
          <cell r="L31">
            <v>15</v>
          </cell>
        </row>
        <row r="32">
          <cell r="L32">
            <v>22</v>
          </cell>
        </row>
        <row r="33">
          <cell r="L33">
            <v>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6" workbookViewId="0">
      <selection activeCell="P7" sqref="P7"/>
    </sheetView>
  </sheetViews>
  <sheetFormatPr baseColWidth="10" defaultRowHeight="15" x14ac:dyDescent="0.25"/>
  <cols>
    <col min="1" max="1" width="1.140625" customWidth="1"/>
    <col min="2" max="2" width="8.42578125" customWidth="1"/>
    <col min="3" max="3" width="5" customWidth="1"/>
    <col min="4" max="4" width="5.42578125" customWidth="1"/>
    <col min="5" max="5" width="4.140625" customWidth="1"/>
    <col min="6" max="6" width="4.5703125" customWidth="1"/>
    <col min="7" max="7" width="4.42578125" customWidth="1"/>
    <col min="8" max="8" width="4.85546875" customWidth="1"/>
    <col min="9" max="9" width="5.42578125" customWidth="1"/>
    <col min="11" max="11" width="5.42578125" customWidth="1"/>
    <col min="12" max="12" width="6.42578125" customWidth="1"/>
    <col min="13" max="13" width="81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</row>
    <row r="2" spans="1:14" x14ac:dyDescent="0.25">
      <c r="A2" s="2"/>
      <c r="B2" s="3" t="s">
        <v>0</v>
      </c>
      <c r="C2" s="4"/>
      <c r="D2" s="4"/>
      <c r="E2" s="4"/>
      <c r="F2" s="4"/>
      <c r="G2" s="4"/>
      <c r="H2" s="4"/>
      <c r="I2" s="4"/>
      <c r="J2" s="5"/>
      <c r="K2" s="6" t="s">
        <v>1</v>
      </c>
      <c r="L2" s="7">
        <v>2013</v>
      </c>
      <c r="M2" s="7"/>
      <c r="N2" s="8">
        <v>2021</v>
      </c>
    </row>
    <row r="3" spans="1:14" x14ac:dyDescent="0.25">
      <c r="A3" s="2"/>
      <c r="B3" s="9"/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1"/>
      <c r="K3" s="12"/>
      <c r="L3" s="13"/>
      <c r="M3" s="13"/>
      <c r="N3" s="14"/>
    </row>
    <row r="4" spans="1:14" x14ac:dyDescent="0.25">
      <c r="A4" s="2"/>
      <c r="B4" s="9"/>
      <c r="C4" s="15">
        <f>IF(DAY(JanSun1)=1,JanSun1-6,JanSun1+1)</f>
        <v>44193</v>
      </c>
      <c r="D4" s="16">
        <f>IF(DAY(JanSun1)=1,JanSun1-5,JanSun1+2)</f>
        <v>44194</v>
      </c>
      <c r="E4" s="16">
        <f>IF(DAY(JanSun1)=1,JanSun1-4,JanSun1+3)</f>
        <v>44195</v>
      </c>
      <c r="F4" s="16">
        <f>IF(DAY(JanSun1)=1,JanSun1-3,JanSun1+4)</f>
        <v>44196</v>
      </c>
      <c r="G4" s="17">
        <f>IF(DAY(JanSun1)=1,JanSun1-2,JanSun1+5)</f>
        <v>44197</v>
      </c>
      <c r="H4" s="18">
        <f>IF(DAY(JanSun1)=1,JanSun1-1,JanSun1+6)</f>
        <v>44198</v>
      </c>
      <c r="I4" s="18">
        <f>IF(DAY(JanSun1)=1,JanSun1,JanSun1+7)</f>
        <v>44199</v>
      </c>
      <c r="J4" s="11"/>
      <c r="K4" s="19" t="s">
        <v>9</v>
      </c>
      <c r="L4" s="20">
        <v>4</v>
      </c>
      <c r="M4" s="21" t="s">
        <v>10</v>
      </c>
      <c r="N4" s="22"/>
    </row>
    <row r="5" spans="1:14" x14ac:dyDescent="0.25">
      <c r="A5" s="2"/>
      <c r="B5" s="9"/>
      <c r="C5" s="16">
        <f>IF(DAY(JanSun1)=1,JanSun1+1,JanSun1+8)</f>
        <v>44200</v>
      </c>
      <c r="D5" s="16">
        <f>IF(DAY(JanSun1)=1,JanSun1+2,JanSun1+9)</f>
        <v>44201</v>
      </c>
      <c r="E5" s="16">
        <f>IF(DAY(JanSun1)=1,JanSun1+3,JanSun1+10)</f>
        <v>44202</v>
      </c>
      <c r="F5" s="16">
        <f>IF(DAY(JanSun1)=1,JanSun1+4,JanSun1+11)</f>
        <v>44203</v>
      </c>
      <c r="G5" s="18">
        <f>IF(DAY(JanSun1)=1,JanSun1+5,JanSun1+12)</f>
        <v>44204</v>
      </c>
      <c r="H5" s="18">
        <f>IF(DAY(JanSun1)=1,JanSun1+6,JanSun1+13)</f>
        <v>44205</v>
      </c>
      <c r="I5" s="18">
        <f>IF(DAY(JanSun1)=1,JanSun1+7,JanSun1+14)</f>
        <v>44206</v>
      </c>
      <c r="J5" s="11"/>
      <c r="K5" s="23"/>
      <c r="L5" s="24">
        <v>11</v>
      </c>
      <c r="M5" s="25" t="s">
        <v>10</v>
      </c>
      <c r="N5" s="26"/>
    </row>
    <row r="6" spans="1:14" x14ac:dyDescent="0.25">
      <c r="A6" s="2"/>
      <c r="B6" s="9"/>
      <c r="C6" s="16">
        <f>IF(DAY(JanSun1)=1,JanSun1+8,JanSun1+15)</f>
        <v>44207</v>
      </c>
      <c r="D6" s="16">
        <f>IF(DAY(JanSun1)=1,JanSun1+9,JanSun1+16)</f>
        <v>44208</v>
      </c>
      <c r="E6" s="16">
        <f>IF(DAY(JanSun1)=1,JanSun1+10,JanSun1+17)</f>
        <v>44209</v>
      </c>
      <c r="F6" s="16">
        <f>IF(DAY(JanSun1)=1,JanSun1+11,JanSun1+18)</f>
        <v>44210</v>
      </c>
      <c r="G6" s="17">
        <f>IF(DAY(JanSun1)=1,JanSun1+12,JanSun1+19)</f>
        <v>44211</v>
      </c>
      <c r="H6" s="18">
        <f>IF(DAY(JanSun1)=1,JanSun1+13,JanSun1+20)</f>
        <v>44212</v>
      </c>
      <c r="I6" s="18">
        <f>IF(DAY(JanSun1)=1,JanSun1+14,JanSun1+21)</f>
        <v>44213</v>
      </c>
      <c r="J6" s="11"/>
      <c r="K6" s="23"/>
      <c r="L6" s="24">
        <v>18</v>
      </c>
      <c r="M6" s="25" t="s">
        <v>11</v>
      </c>
      <c r="N6" s="26"/>
    </row>
    <row r="7" spans="1:14" x14ac:dyDescent="0.25">
      <c r="A7" s="2"/>
      <c r="B7" s="9"/>
      <c r="C7" s="16">
        <f>IF(DAY(JanSun1)=1,JanSun1+15,JanSun1+22)</f>
        <v>44214</v>
      </c>
      <c r="D7" s="18">
        <f>IF(DAY(JanSun1)=1,JanSun1+16,JanSun1+23)</f>
        <v>44215</v>
      </c>
      <c r="E7" s="16">
        <f>IF(DAY(JanSun1)=1,JanSun1+17,JanSun1+24)</f>
        <v>44216</v>
      </c>
      <c r="F7" s="16">
        <f>IF(DAY(JanSun1)=1,JanSun1+18,JanSun1+25)</f>
        <v>44217</v>
      </c>
      <c r="G7" s="17">
        <f>IF(DAY(JanSun1)=1,JanSun1+19,JanSun1+26)</f>
        <v>44218</v>
      </c>
      <c r="H7" s="18">
        <f>IF(DAY(JanSun1)=1,JanSun1+20,JanSun1+27)</f>
        <v>44219</v>
      </c>
      <c r="I7" s="18">
        <f>IF(DAY(JanSun1)=1,JanSun1+21,JanSun1+28)</f>
        <v>44220</v>
      </c>
      <c r="J7" s="11"/>
      <c r="K7" s="27"/>
      <c r="L7" s="24">
        <v>25</v>
      </c>
      <c r="M7" s="25" t="s">
        <v>11</v>
      </c>
      <c r="N7" s="26"/>
    </row>
    <row r="8" spans="1:14" x14ac:dyDescent="0.25">
      <c r="A8" s="2"/>
      <c r="B8" s="9"/>
      <c r="C8" s="16">
        <f>IF(DAY(JanSun1)=1,JanSun1+22,JanSun1+29)</f>
        <v>44221</v>
      </c>
      <c r="D8" s="16">
        <f>IF(DAY(JanSun1)=1,JanSun1+23,JanSun1+30)</f>
        <v>44222</v>
      </c>
      <c r="E8" s="16">
        <f>IF(DAY(JanSun1)=1,JanSun1+24,JanSun1+31)</f>
        <v>44223</v>
      </c>
      <c r="F8" s="16">
        <f>IF(DAY(JanSun1)=1,JanSun1+25,JanSun1+32)</f>
        <v>44224</v>
      </c>
      <c r="G8" s="28">
        <f>IF(DAY(JanSun1)=1,JanSun1+26,JanSun1+33)</f>
        <v>44225</v>
      </c>
      <c r="H8" s="28">
        <f>IF(DAY(JanSun1)=1,JanSun1+27,JanSun1+34)</f>
        <v>44226</v>
      </c>
      <c r="I8" s="28">
        <f>IF(DAY(JanSun1)=1,JanSun1+28,JanSun1+35)</f>
        <v>44227</v>
      </c>
      <c r="J8" s="11"/>
      <c r="K8" s="27"/>
      <c r="L8" s="24"/>
      <c r="M8" s="25"/>
      <c r="N8" s="26"/>
    </row>
    <row r="9" spans="1:14" x14ac:dyDescent="0.25">
      <c r="A9" s="2"/>
      <c r="B9" s="9"/>
      <c r="C9" s="28">
        <f>IF(DAY(JanSun1)=1,JanSun1+29,JanSun1+36)</f>
        <v>44228</v>
      </c>
      <c r="D9" s="28">
        <f>IF(DAY(JanSun1)=1,JanSun1+30,JanSun1+37)</f>
        <v>44229</v>
      </c>
      <c r="E9" s="28">
        <f>IF(DAY(JanSun1)=1,JanSun1+31,JanSun1+38)</f>
        <v>44230</v>
      </c>
      <c r="F9" s="28">
        <f>IF(DAY(JanSun1)=1,JanSun1+32,JanSun1+39)</f>
        <v>44231</v>
      </c>
      <c r="G9" s="28">
        <f>IF(DAY(JanSun1)=1,JanSun1+33,JanSun1+40)</f>
        <v>44232</v>
      </c>
      <c r="H9" s="28">
        <f>IF(DAY(JanSun1)=1,JanSun1+34,JanSun1+41)</f>
        <v>44233</v>
      </c>
      <c r="I9" s="28">
        <f>IF(DAY(JanSun1)=1,JanSun1+35,JanSun1+42)</f>
        <v>44234</v>
      </c>
      <c r="J9" s="11"/>
      <c r="K9" s="29"/>
      <c r="L9" s="30"/>
      <c r="M9" s="31"/>
      <c r="N9" s="32"/>
    </row>
    <row r="10" spans="1:14" x14ac:dyDescent="0.25">
      <c r="A10" s="2"/>
      <c r="B10" s="33"/>
      <c r="C10" s="34"/>
      <c r="D10" s="34"/>
      <c r="E10" s="34"/>
      <c r="F10" s="34"/>
      <c r="G10" s="34"/>
      <c r="H10" s="34"/>
      <c r="I10" s="34"/>
      <c r="J10" s="35"/>
      <c r="K10" s="36" t="s">
        <v>12</v>
      </c>
      <c r="L10" s="20">
        <v>5</v>
      </c>
      <c r="M10" s="37" t="s">
        <v>10</v>
      </c>
      <c r="N10" s="38"/>
    </row>
    <row r="11" spans="1:14" x14ac:dyDescent="0.25">
      <c r="A11" s="2"/>
      <c r="B11" s="39" t="s">
        <v>13</v>
      </c>
      <c r="C11" s="40"/>
      <c r="D11" s="40"/>
      <c r="E11" s="40"/>
      <c r="F11" s="40"/>
      <c r="G11" s="40"/>
      <c r="H11" s="40"/>
      <c r="I11" s="40"/>
      <c r="J11" s="41"/>
      <c r="K11" s="23"/>
      <c r="L11" s="24">
        <v>12</v>
      </c>
      <c r="M11" s="25" t="s">
        <v>10</v>
      </c>
      <c r="N11" s="26"/>
    </row>
    <row r="12" spans="1:14" x14ac:dyDescent="0.25">
      <c r="A12" s="2"/>
      <c r="B12" s="39"/>
      <c r="C12" s="40"/>
      <c r="D12" s="40"/>
      <c r="E12" s="40"/>
      <c r="F12" s="40"/>
      <c r="G12" s="40"/>
      <c r="H12" s="40"/>
      <c r="I12" s="40"/>
      <c r="J12" s="41"/>
      <c r="K12" s="23"/>
      <c r="L12" s="24">
        <v>19</v>
      </c>
      <c r="M12" s="25" t="s">
        <v>14</v>
      </c>
      <c r="N12" s="42"/>
    </row>
    <row r="13" spans="1:14" x14ac:dyDescent="0.25">
      <c r="A13" s="1"/>
      <c r="B13" s="43" t="s">
        <v>9</v>
      </c>
      <c r="C13" s="44" t="s">
        <v>12</v>
      </c>
      <c r="D13" s="45"/>
      <c r="E13" s="44" t="s">
        <v>15</v>
      </c>
      <c r="F13" s="45"/>
      <c r="G13" s="44" t="s">
        <v>16</v>
      </c>
      <c r="H13" s="45"/>
      <c r="I13" s="44" t="s">
        <v>17</v>
      </c>
      <c r="J13" s="46"/>
      <c r="K13" s="27"/>
      <c r="L13" s="24">
        <v>26</v>
      </c>
      <c r="M13" s="25" t="s">
        <v>11</v>
      </c>
      <c r="N13" s="26"/>
    </row>
    <row r="14" spans="1:14" x14ac:dyDescent="0.25">
      <c r="A14" s="1"/>
      <c r="B14" s="47"/>
      <c r="C14" s="48"/>
      <c r="D14" s="49"/>
      <c r="E14" s="48"/>
      <c r="F14" s="49"/>
      <c r="G14" s="48"/>
      <c r="H14" s="49"/>
      <c r="I14" s="48"/>
      <c r="J14" s="50"/>
      <c r="K14" s="27"/>
      <c r="L14" s="24"/>
      <c r="M14" s="25"/>
      <c r="N14" s="26"/>
    </row>
    <row r="15" spans="1:14" x14ac:dyDescent="0.25">
      <c r="A15" s="1"/>
      <c r="B15" s="51"/>
      <c r="C15" s="52"/>
      <c r="D15" s="53"/>
      <c r="E15" s="52"/>
      <c r="F15" s="53"/>
      <c r="G15" s="52"/>
      <c r="H15" s="53"/>
      <c r="I15" s="54"/>
      <c r="J15" s="55"/>
      <c r="K15" s="56"/>
      <c r="L15" s="57"/>
      <c r="M15" s="31"/>
      <c r="N15" s="32"/>
    </row>
    <row r="16" spans="1:14" x14ac:dyDescent="0.25">
      <c r="A16" s="1"/>
      <c r="B16" s="47"/>
      <c r="C16" s="48"/>
      <c r="D16" s="49"/>
      <c r="E16" s="48"/>
      <c r="F16" s="49"/>
      <c r="G16" s="48"/>
      <c r="H16" s="49"/>
      <c r="I16" s="58"/>
      <c r="J16" s="59"/>
      <c r="K16" s="60" t="s">
        <v>15</v>
      </c>
      <c r="L16" s="20">
        <v>6</v>
      </c>
      <c r="M16" s="37" t="s">
        <v>18</v>
      </c>
      <c r="N16" s="38"/>
    </row>
    <row r="17" spans="1:14" x14ac:dyDescent="0.25">
      <c r="A17" s="1"/>
      <c r="B17" s="51"/>
      <c r="C17" s="52"/>
      <c r="D17" s="53"/>
      <c r="E17" s="52"/>
      <c r="F17" s="53"/>
      <c r="G17" s="52"/>
      <c r="H17" s="53"/>
      <c r="I17" s="54"/>
      <c r="J17" s="55"/>
      <c r="K17" s="61"/>
      <c r="L17" s="24">
        <v>13</v>
      </c>
      <c r="M17" s="25" t="s">
        <v>19</v>
      </c>
      <c r="N17" s="26"/>
    </row>
    <row r="18" spans="1:14" x14ac:dyDescent="0.25">
      <c r="A18" s="1"/>
      <c r="B18" s="62"/>
      <c r="C18" s="63"/>
      <c r="D18" s="64"/>
      <c r="E18" s="63"/>
      <c r="F18" s="64"/>
      <c r="G18" s="63"/>
      <c r="H18" s="64"/>
      <c r="I18" s="63"/>
      <c r="J18" s="65"/>
      <c r="K18" s="61"/>
      <c r="L18" s="24">
        <v>20</v>
      </c>
      <c r="M18" s="25" t="s">
        <v>11</v>
      </c>
      <c r="N18" s="26"/>
    </row>
    <row r="19" spans="1:14" x14ac:dyDescent="0.25">
      <c r="A19" s="1"/>
      <c r="B19" s="51"/>
      <c r="C19" s="52"/>
      <c r="D19" s="53"/>
      <c r="E19" s="52"/>
      <c r="F19" s="53"/>
      <c r="G19" s="52"/>
      <c r="H19" s="53"/>
      <c r="I19" s="54"/>
      <c r="J19" s="55"/>
      <c r="K19" s="27"/>
      <c r="L19" s="24">
        <v>27</v>
      </c>
      <c r="M19" s="25" t="s">
        <v>11</v>
      </c>
      <c r="N19" s="26"/>
    </row>
    <row r="20" spans="1:14" x14ac:dyDescent="0.25">
      <c r="A20" s="1"/>
      <c r="B20" s="47"/>
      <c r="C20" s="48"/>
      <c r="D20" s="49"/>
      <c r="E20" s="48"/>
      <c r="F20" s="49"/>
      <c r="G20" s="48"/>
      <c r="H20" s="49"/>
      <c r="I20" s="48"/>
      <c r="J20" s="50"/>
      <c r="K20" s="27"/>
      <c r="L20" s="24"/>
      <c r="M20" s="25"/>
      <c r="N20" s="26"/>
    </row>
    <row r="21" spans="1:14" x14ac:dyDescent="0.25">
      <c r="A21" s="1"/>
      <c r="B21" s="51"/>
      <c r="C21" s="52"/>
      <c r="D21" s="53"/>
      <c r="E21" s="52"/>
      <c r="F21" s="53"/>
      <c r="G21" s="52"/>
      <c r="H21" s="53"/>
      <c r="I21" s="66"/>
      <c r="J21" s="67"/>
      <c r="K21" s="56"/>
      <c r="L21" s="57"/>
      <c r="M21" s="31"/>
      <c r="N21" s="32"/>
    </row>
    <row r="22" spans="1:14" x14ac:dyDescent="0.25">
      <c r="A22" s="1"/>
      <c r="B22" s="47"/>
      <c r="C22" s="48"/>
      <c r="D22" s="49"/>
      <c r="E22" s="48"/>
      <c r="F22" s="49"/>
      <c r="G22" s="48"/>
      <c r="H22" s="49"/>
      <c r="I22" s="48"/>
      <c r="J22" s="50"/>
      <c r="K22" s="60" t="s">
        <v>16</v>
      </c>
      <c r="L22" s="20">
        <v>7</v>
      </c>
      <c r="M22" s="37" t="s">
        <v>20</v>
      </c>
      <c r="N22" s="38"/>
    </row>
    <row r="23" spans="1:14" x14ac:dyDescent="0.25">
      <c r="A23" s="1"/>
      <c r="B23" s="51"/>
      <c r="C23" s="52"/>
      <c r="D23" s="53"/>
      <c r="E23" s="52"/>
      <c r="F23" s="53"/>
      <c r="G23" s="52"/>
      <c r="H23" s="53"/>
      <c r="I23" s="54"/>
      <c r="J23" s="55"/>
      <c r="K23" s="61"/>
      <c r="L23" s="24">
        <v>14</v>
      </c>
      <c r="M23" s="25" t="s">
        <v>21</v>
      </c>
      <c r="N23" s="26"/>
    </row>
    <row r="24" spans="1:14" x14ac:dyDescent="0.25">
      <c r="A24" s="1"/>
      <c r="B24" s="68"/>
      <c r="C24" s="69"/>
      <c r="D24" s="70"/>
      <c r="E24" s="69"/>
      <c r="F24" s="70"/>
      <c r="G24" s="69"/>
      <c r="H24" s="70"/>
      <c r="I24" s="71"/>
      <c r="J24" s="72"/>
      <c r="K24" s="61"/>
      <c r="L24" s="24">
        <v>21</v>
      </c>
      <c r="M24" s="25" t="s">
        <v>11</v>
      </c>
      <c r="N24" s="26"/>
    </row>
    <row r="25" spans="1:14" x14ac:dyDescent="0.25">
      <c r="A25" s="1"/>
      <c r="B25" s="47"/>
      <c r="C25" s="48"/>
      <c r="D25" s="49"/>
      <c r="E25" s="48"/>
      <c r="F25" s="49"/>
      <c r="G25" s="48"/>
      <c r="H25" s="49"/>
      <c r="I25" s="48"/>
      <c r="J25" s="50"/>
      <c r="K25" s="61"/>
      <c r="L25" s="24">
        <v>28</v>
      </c>
      <c r="M25" s="25" t="s">
        <v>11</v>
      </c>
      <c r="N25" s="26"/>
    </row>
    <row r="26" spans="1:14" x14ac:dyDescent="0.25">
      <c r="A26" s="1"/>
      <c r="B26" s="51"/>
      <c r="C26" s="52"/>
      <c r="D26" s="53"/>
      <c r="E26" s="52"/>
      <c r="F26" s="53"/>
      <c r="G26" s="52"/>
      <c r="H26" s="53"/>
      <c r="I26" s="54"/>
      <c r="J26" s="55"/>
      <c r="K26" s="61"/>
      <c r="L26" s="24"/>
      <c r="M26" s="25"/>
      <c r="N26" s="26"/>
    </row>
    <row r="27" spans="1:14" x14ac:dyDescent="0.25">
      <c r="A27" s="1"/>
      <c r="B27" s="47"/>
      <c r="C27" s="48"/>
      <c r="D27" s="49"/>
      <c r="E27" s="48"/>
      <c r="F27" s="49"/>
      <c r="G27" s="48"/>
      <c r="H27" s="49"/>
      <c r="I27" s="48"/>
      <c r="J27" s="50"/>
      <c r="K27" s="27"/>
      <c r="L27" s="24"/>
      <c r="M27" s="25"/>
      <c r="N27" s="26"/>
    </row>
    <row r="28" spans="1:14" x14ac:dyDescent="0.25">
      <c r="A28" s="1"/>
      <c r="B28" s="51"/>
      <c r="C28" s="52"/>
      <c r="D28" s="53"/>
      <c r="E28" s="52"/>
      <c r="F28" s="53"/>
      <c r="G28" s="52"/>
      <c r="H28" s="53"/>
      <c r="I28" s="54"/>
      <c r="J28" s="55"/>
      <c r="K28" s="56"/>
      <c r="L28" s="57"/>
      <c r="M28" s="31"/>
      <c r="N28" s="32"/>
    </row>
    <row r="29" spans="1:14" x14ac:dyDescent="0.25">
      <c r="A29" s="1"/>
      <c r="B29" s="47"/>
      <c r="C29" s="48"/>
      <c r="D29" s="49"/>
      <c r="E29" s="48"/>
      <c r="F29" s="49"/>
      <c r="G29" s="48"/>
      <c r="H29" s="49"/>
      <c r="I29" s="48"/>
      <c r="J29" s="50"/>
      <c r="K29" s="36" t="s">
        <v>17</v>
      </c>
      <c r="L29" s="20">
        <v>1</v>
      </c>
      <c r="M29" s="37" t="s">
        <v>22</v>
      </c>
      <c r="N29" s="38"/>
    </row>
    <row r="30" spans="1:14" x14ac:dyDescent="0.25">
      <c r="A30" s="1"/>
      <c r="B30" s="51"/>
      <c r="C30" s="52"/>
      <c r="D30" s="53"/>
      <c r="E30" s="52"/>
      <c r="F30" s="53"/>
      <c r="G30" s="52"/>
      <c r="H30" s="53"/>
      <c r="I30" s="52"/>
      <c r="J30" s="73"/>
      <c r="K30" s="23"/>
      <c r="L30" s="24">
        <v>8</v>
      </c>
      <c r="M30" s="74" t="s">
        <v>19</v>
      </c>
      <c r="N30" s="75"/>
    </row>
    <row r="31" spans="1:14" x14ac:dyDescent="0.25">
      <c r="A31" s="1"/>
      <c r="B31" s="76"/>
      <c r="C31" s="77"/>
      <c r="D31" s="77"/>
      <c r="E31" s="77"/>
      <c r="F31" s="77"/>
      <c r="G31" s="77"/>
      <c r="H31" s="77"/>
      <c r="I31" s="77"/>
      <c r="J31" s="78"/>
      <c r="K31" s="23"/>
      <c r="L31" s="24">
        <v>15</v>
      </c>
      <c r="M31" s="74" t="s">
        <v>19</v>
      </c>
      <c r="N31" s="75"/>
    </row>
    <row r="32" spans="1:14" x14ac:dyDescent="0.25">
      <c r="A32" s="1"/>
      <c r="B32" s="79" t="s">
        <v>23</v>
      </c>
      <c r="C32" s="80"/>
      <c r="D32" s="80"/>
      <c r="E32" s="80"/>
      <c r="F32" s="80"/>
      <c r="G32" s="80"/>
      <c r="H32" s="80"/>
      <c r="I32" s="80"/>
      <c r="J32" s="81"/>
      <c r="K32" s="23"/>
      <c r="L32" s="24">
        <v>22</v>
      </c>
      <c r="M32" s="25" t="s">
        <v>24</v>
      </c>
      <c r="N32" s="26"/>
    </row>
    <row r="33" spans="1:14" x14ac:dyDescent="0.25">
      <c r="A33" s="1"/>
      <c r="B33" s="82"/>
      <c r="C33" s="83"/>
      <c r="D33" s="83"/>
      <c r="E33" s="83"/>
      <c r="F33" s="83"/>
      <c r="G33" s="83"/>
      <c r="H33" s="83"/>
      <c r="I33" s="83"/>
      <c r="J33" s="84"/>
      <c r="K33" s="85"/>
      <c r="L33" s="24">
        <v>29</v>
      </c>
      <c r="M33" s="74" t="s">
        <v>24</v>
      </c>
      <c r="N33" s="75"/>
    </row>
    <row r="34" spans="1:14" x14ac:dyDescent="0.25">
      <c r="A34" s="1"/>
      <c r="B34" s="82"/>
      <c r="C34" s="83"/>
      <c r="D34" s="83"/>
      <c r="E34" s="83"/>
      <c r="F34" s="83"/>
      <c r="G34" s="83"/>
      <c r="H34" s="83"/>
      <c r="I34" s="83"/>
      <c r="J34" s="84"/>
      <c r="K34" s="85"/>
      <c r="L34" s="24"/>
      <c r="M34" s="74"/>
      <c r="N34" s="75"/>
    </row>
    <row r="35" spans="1:14" x14ac:dyDescent="0.25">
      <c r="A35" s="1"/>
      <c r="B35" s="82"/>
      <c r="C35" s="83"/>
      <c r="D35" s="83"/>
      <c r="E35" s="83"/>
      <c r="F35" s="83"/>
      <c r="G35" s="83"/>
      <c r="H35" s="83"/>
      <c r="I35" s="83"/>
      <c r="J35" s="84"/>
      <c r="K35" s="36" t="s">
        <v>25</v>
      </c>
      <c r="L35" s="24"/>
      <c r="M35" s="25"/>
      <c r="N35" s="26"/>
    </row>
    <row r="36" spans="1:14" x14ac:dyDescent="0.25">
      <c r="A36" s="1"/>
      <c r="B36" s="82"/>
      <c r="C36" s="83"/>
      <c r="D36" s="83"/>
      <c r="E36" s="83"/>
      <c r="F36" s="83"/>
      <c r="G36" s="83"/>
      <c r="H36" s="83"/>
      <c r="I36" s="83"/>
      <c r="J36" s="84"/>
      <c r="K36" s="23"/>
      <c r="L36" s="24"/>
      <c r="M36" s="74"/>
      <c r="N36" s="75"/>
    </row>
    <row r="37" spans="1:14" x14ac:dyDescent="0.25">
      <c r="A37" s="1"/>
      <c r="B37" s="82"/>
      <c r="C37" s="83"/>
      <c r="D37" s="83"/>
      <c r="E37" s="83"/>
      <c r="F37" s="83"/>
      <c r="G37" s="83"/>
      <c r="H37" s="83"/>
      <c r="I37" s="83"/>
      <c r="J37" s="84"/>
      <c r="K37" s="23"/>
      <c r="L37" s="24"/>
      <c r="M37" s="74"/>
      <c r="N37" s="75"/>
    </row>
    <row r="38" spans="1:14" x14ac:dyDescent="0.25">
      <c r="A38" s="1"/>
      <c r="B38" s="82"/>
      <c r="C38" s="83"/>
      <c r="D38" s="83"/>
      <c r="E38" s="83"/>
      <c r="F38" s="83"/>
      <c r="G38" s="83"/>
      <c r="H38" s="83"/>
      <c r="I38" s="83"/>
      <c r="J38" s="84"/>
      <c r="K38" s="23"/>
      <c r="L38" s="24"/>
      <c r="M38" s="74"/>
      <c r="N38" s="75"/>
    </row>
    <row r="39" spans="1:14" x14ac:dyDescent="0.25">
      <c r="A39" s="1"/>
      <c r="B39" s="86"/>
      <c r="C39" s="86"/>
      <c r="D39" s="86"/>
      <c r="E39" s="86"/>
      <c r="F39" s="86"/>
      <c r="G39" s="86"/>
      <c r="H39" s="86"/>
      <c r="I39" s="86"/>
      <c r="J39" s="86"/>
      <c r="K39" s="85"/>
      <c r="L39" s="87"/>
      <c r="M39" s="88"/>
      <c r="N39" s="89"/>
    </row>
    <row r="40" spans="1:14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36" t="s">
        <v>26</v>
      </c>
      <c r="M40" s="90"/>
      <c r="N40" s="9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23"/>
      <c r="L41" s="92"/>
      <c r="M41" s="93"/>
      <c r="N41" s="94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23"/>
      <c r="L42" s="92"/>
      <c r="M42" s="1"/>
      <c r="N42" s="1"/>
    </row>
  </sheetData>
  <mergeCells count="110">
    <mergeCell ref="K40:K42"/>
    <mergeCell ref="M40:N40"/>
    <mergeCell ref="M41:N41"/>
    <mergeCell ref="M29:N29"/>
    <mergeCell ref="C30:D30"/>
    <mergeCell ref="E30:F30"/>
    <mergeCell ref="G30:H30"/>
    <mergeCell ref="I30:J30"/>
    <mergeCell ref="B32:J38"/>
    <mergeCell ref="M32:N32"/>
    <mergeCell ref="K35:K38"/>
    <mergeCell ref="M35:N35"/>
    <mergeCell ref="C28:D28"/>
    <mergeCell ref="E28:F28"/>
    <mergeCell ref="G28:H28"/>
    <mergeCell ref="I28:J28"/>
    <mergeCell ref="M28:N28"/>
    <mergeCell ref="C29:D29"/>
    <mergeCell ref="E29:F29"/>
    <mergeCell ref="G29:H29"/>
    <mergeCell ref="I29:J29"/>
    <mergeCell ref="K29:K32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4:N24"/>
    <mergeCell ref="C25:D25"/>
    <mergeCell ref="E25:F25"/>
    <mergeCell ref="G25:H25"/>
    <mergeCell ref="I25:J25"/>
    <mergeCell ref="M25:N25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6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K10:K12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N2:N3"/>
    <mergeCell ref="K4:K6"/>
    <mergeCell ref="M4:N4"/>
    <mergeCell ref="M5:N5"/>
    <mergeCell ref="M6:N6"/>
    <mergeCell ref="M7:N7"/>
    <mergeCell ref="M8:N8"/>
    <mergeCell ref="M9:N9"/>
  </mergeCells>
  <conditionalFormatting sqref="C4:H4">
    <cfRule type="expression" dxfId="9" priority="4" stopIfTrue="1">
      <formula>DAY(C4)&gt;8</formula>
    </cfRule>
  </conditionalFormatting>
  <conditionalFormatting sqref="C8:I10">
    <cfRule type="expression" dxfId="7" priority="3" stopIfTrue="1">
      <formula>AND(DAY(C8)&gt;=1,DAY(C8)&lt;=15)</formula>
    </cfRule>
  </conditionalFormatting>
  <conditionalFormatting sqref="C4:I9">
    <cfRule type="expression" dxfId="5" priority="5">
      <formula>VLOOKUP(DAY(C4),DíasDeTareas,1,FALSE)=DAY(C4)</formula>
    </cfRule>
  </conditionalFormatting>
  <conditionalFormatting sqref="B14:J31">
    <cfRule type="expression" dxfId="3" priority="2">
      <formula>B14&lt;&gt;""</formula>
    </cfRule>
  </conditionalFormatting>
  <conditionalFormatting sqref="B32:B34">
    <cfRule type="expression" dxfId="1" priority="1">
      <formula>B32&lt;&gt;""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Año_Calendario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Cultura</cp:lastModifiedBy>
  <dcterms:created xsi:type="dcterms:W3CDTF">2021-02-04T21:34:57Z</dcterms:created>
  <dcterms:modified xsi:type="dcterms:W3CDTF">2021-02-04T21:37:20Z</dcterms:modified>
</cp:coreProperties>
</file>